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<sst xmlns="http://schemas.openxmlformats.org/spreadsheetml/2006/main" count="85" uniqueCount="72">
  <si>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</si>
  <si>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</si>
  <si>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</si>
  <si>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</si>
  <si>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</si>
  <si>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</si>
  <si>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</si>
  <si>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</si>
  <si>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</si>
  <si>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</si>
  <si>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</si>
  <si>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</si>
  <si>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</si>
  <si>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</si>
  <si>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</si>
  <si>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</si>
  <si>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</si>
  <si>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</si>
  <si>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</si>
  <si>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</si>
  <si>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</si>
  <si>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</si>
  <si>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</si>
  <si>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</si>
  <si>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</si>
  <si>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</si>
  <si>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</si>
  <si>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</si>
  <si>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</si>
  <si>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</si>
  <si>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</si>
  <si>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</si>
  <si>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</si>
  <si>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</si>
  <si>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</si>
  <si>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</si>
  <si>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</si>
  <si>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</si>
  <si>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</si>
  <si>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</si>
  <si>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</si>
  <si>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</si>
  <si>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</si>
  <si>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</si>
  <si>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</si>
  <si>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</si>
  <si>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</si>
  <si>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</si>
  <si>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</si>
  <si>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</si>
  <si>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</si>
  <si>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</si>
  <si>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</si>
  <si>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</si>
  <si>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</si>
  <si>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</si>
  <si>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</si>
  <si>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</si>
  <si>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</si>
  <si>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</si>
  <si>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</si>
  <si>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</si>
  <si>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</si>
  <si>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</si>
  <si>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</si>
  <si>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</si>
  <si>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</si>
  <si>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план на січень  2014р.</t>
  </si>
  <si>
    <t>станом на 24.01.2014 р.</t>
  </si>
  <si>
    <r>
      <t xml:space="preserve">станом на 24.01.2013р.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</si>
  <si>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24.01.2014р.</t>
    </r>
  </si>
  <si>
    <r>
      <t>залишок до розподілу бюджету розвитку  станом на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24.01.2014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</si>
</sst>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січень!$J$4:$J$17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січень!$K$4:$K$24</c:f>
              <c:numCache/>
            </c:numRef>
          </c:val>
          <c:smooth val="1"/>
        </c:ser>
        <c:marker val="1"/>
        <c:axId val="28996554"/>
        <c:axId val="59642395"/>
      </c:lineChart>
      <c:catAx>
        <c:axId val="289965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42395"/>
        <c:crosses val="autoZero"/>
        <c:auto val="0"/>
        <c:lblOffset val="100"/>
        <c:tickLblSkip val="1"/>
        <c:noMultiLvlLbl val="0"/>
      </c:catAx>
      <c:valAx>
        <c:axId val="59642395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9655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7019508"/>
        <c:axId val="66304661"/>
      </c:bar3D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19508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9871038"/>
        <c:axId val="1968431"/>
      </c:bar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71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7715880"/>
        <c:axId val="25225193"/>
      </c:bar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25700146"/>
        <c:axId val="29974723"/>
      </c:bar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21 539,3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-13 722,9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35 262,1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-209 438,0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  <sheetDataSet>
      <sheetData sheetId="0">
        <row r="10">
          <cell r="E10">
            <v>27150</v>
          </cell>
          <cell r="F10">
            <v>18490.47</v>
          </cell>
        </row>
        <row r="19">
          <cell r="E19">
            <v>100</v>
          </cell>
          <cell r="F19">
            <v>29.18</v>
          </cell>
        </row>
        <row r="32">
          <cell r="E32">
            <v>6400</v>
          </cell>
          <cell r="F32">
            <v>1576.28</v>
          </cell>
        </row>
        <row r="54">
          <cell r="F54">
            <v>0</v>
          </cell>
        </row>
        <row r="55">
          <cell r="E55">
            <v>555</v>
          </cell>
          <cell r="F55">
            <v>508</v>
          </cell>
        </row>
        <row r="95">
          <cell r="E95">
            <v>630</v>
          </cell>
          <cell r="F95">
            <v>636.61</v>
          </cell>
        </row>
        <row r="96">
          <cell r="E96">
            <v>85</v>
          </cell>
          <cell r="F96">
            <v>33.13</v>
          </cell>
        </row>
        <row r="106">
          <cell r="E106">
            <v>35262.1</v>
          </cell>
          <cell r="F106">
            <v>21539.25</v>
          </cell>
        </row>
        <row r="118">
          <cell r="E118">
            <v>0</v>
          </cell>
          <cell r="F118">
            <v>9.87</v>
          </cell>
        </row>
        <row r="119">
          <cell r="E119">
            <v>0</v>
          </cell>
          <cell r="F119">
            <v>5416.31</v>
          </cell>
        </row>
        <row r="120">
          <cell r="E120">
            <v>0</v>
          </cell>
          <cell r="F120">
            <v>0.037</v>
          </cell>
        </row>
        <row r="121">
          <cell r="E121">
            <v>0</v>
          </cell>
          <cell r="F121">
            <v>347.83</v>
          </cell>
        </row>
        <row r="122">
          <cell r="E122">
            <v>0</v>
          </cell>
          <cell r="F122">
            <v>0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109199.18562</v>
          </cell>
          <cell r="I142">
            <v>95373.96366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2" sqref="P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66</v>
      </c>
      <c r="O1" s="104"/>
      <c r="P1" s="104"/>
      <c r="Q1" s="104"/>
      <c r="R1" s="104"/>
      <c r="S1" s="105"/>
    </row>
    <row r="2" spans="1:19" ht="16.5" thickBot="1">
      <c r="A2" s="106" t="s">
        <v>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69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4">J4-B4-C4-D4-E4-F4-G4-H4</f>
        <v>2.5999999999999472</v>
      </c>
      <c r="J4" s="42">
        <v>2037.6</v>
      </c>
      <c r="K4" s="42">
        <v>2000</v>
      </c>
      <c r="L4" s="4">
        <f aca="true" t="shared" si="1" ref="L4:L25">J4/K4</f>
        <v>1.0188</v>
      </c>
      <c r="M4" s="2">
        <f>AVERAGE(J4:J17)</f>
        <v>1538.5228571428572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1538.5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4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1538.5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1538.5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1538.5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1538.5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1538.5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1538.5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1538.5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1538.5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1538.5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1538.5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1538.5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1538.5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1250</v>
      </c>
      <c r="L18" s="4">
        <f t="shared" si="1"/>
        <v>0</v>
      </c>
      <c r="M18" s="2">
        <v>1538.5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41664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1538.5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41666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1538.5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41667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1200</v>
      </c>
      <c r="L21" s="4">
        <f t="shared" si="1"/>
        <v>0</v>
      </c>
      <c r="M21" s="2">
        <v>1538.5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41668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2300</v>
      </c>
      <c r="L22" s="4">
        <f t="shared" si="1"/>
        <v>0</v>
      </c>
      <c r="M22" s="2">
        <v>1538.5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41669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3200</v>
      </c>
      <c r="L23" s="4">
        <f t="shared" si="1"/>
        <v>0</v>
      </c>
      <c r="M23" s="2">
        <v>1538.5</v>
      </c>
      <c r="N23" s="47"/>
      <c r="O23" s="53"/>
      <c r="P23" s="54"/>
      <c r="Q23" s="49"/>
      <c r="R23" s="46"/>
      <c r="S23" s="35"/>
    </row>
    <row r="24" spans="1:19" ht="13.5" thickBot="1">
      <c r="A24" s="13">
        <v>41670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f>3152.2+319.9+40</f>
        <v>3512.1</v>
      </c>
      <c r="L24" s="4">
        <f t="shared" si="1"/>
        <v>0</v>
      </c>
      <c r="M24" s="2">
        <v>1538.5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18490.5</v>
      </c>
      <c r="C25" s="43">
        <f t="shared" si="3"/>
        <v>1576.3000000000002</v>
      </c>
      <c r="D25" s="43">
        <f t="shared" si="3"/>
        <v>29.2</v>
      </c>
      <c r="E25" s="14">
        <f t="shared" si="3"/>
        <v>33.11</v>
      </c>
      <c r="F25" s="14">
        <f t="shared" si="3"/>
        <v>508.03</v>
      </c>
      <c r="G25" s="14">
        <f t="shared" si="3"/>
        <v>636.5999999999999</v>
      </c>
      <c r="H25" s="14">
        <f t="shared" si="3"/>
        <v>194.5</v>
      </c>
      <c r="I25" s="43">
        <f t="shared" si="3"/>
        <v>71.08000000000114</v>
      </c>
      <c r="J25" s="43">
        <f t="shared" si="3"/>
        <v>21539.32</v>
      </c>
      <c r="K25" s="43">
        <f t="shared" si="3"/>
        <v>35262.1</v>
      </c>
      <c r="L25" s="15">
        <f t="shared" si="1"/>
        <v>0.6108348623593036</v>
      </c>
      <c r="M25" s="2"/>
      <c r="N25" s="93">
        <f>SUM(N4:N24)</f>
        <v>347.80000000000007</v>
      </c>
      <c r="O25" s="93">
        <f>SUM(O4:O24)</f>
        <v>0.01</v>
      </c>
      <c r="P25" s="93">
        <f>SUM(P4:P24)</f>
        <v>5416.3</v>
      </c>
      <c r="Q25" s="93">
        <f>SUM(Q4:Q24)</f>
        <v>0</v>
      </c>
      <c r="R25" s="93">
        <f>SUM(R4:R24)</f>
        <v>9.900000000000002</v>
      </c>
      <c r="S25" s="93">
        <f>N25+O25+Q25+P25+R25</f>
        <v>5774.01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41663</v>
      </c>
      <c r="O30" s="116">
        <f>'[1]січень '!$D$142</f>
        <v>109199.18562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56</v>
      </c>
      <c r="Q32" s="83">
        <f>'[1]січень '!$I$142</f>
        <v>95373.96366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57</v>
      </c>
      <c r="P33" s="118"/>
      <c r="Q33" s="61">
        <f>'[1]січень 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58</v>
      </c>
      <c r="P34" s="119"/>
      <c r="Q34" s="83">
        <f>'[1]січень 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63</v>
      </c>
      <c r="P35" s="121"/>
      <c r="Q35" s="61">
        <f>'[1]січень 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41663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40:N41"/>
    <mergeCell ref="O33:P33"/>
    <mergeCell ref="O34:P34"/>
    <mergeCell ref="O35:P35"/>
    <mergeCell ref="O40:Q41"/>
    <mergeCell ref="N38:Q38"/>
    <mergeCell ref="N39:Q39"/>
    <mergeCell ref="N30:N31"/>
    <mergeCell ref="N28:Q28"/>
    <mergeCell ref="N29:Q29"/>
    <mergeCell ref="O30:Q31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71</v>
      </c>
      <c r="P28" s="135"/>
    </row>
    <row r="29" spans="1:16" ht="33.75">
      <c r="A29" s="127"/>
      <c r="B29" s="72" t="s">
        <v>67</v>
      </c>
      <c r="C29" s="28" t="s">
        <v>26</v>
      </c>
      <c r="D29" s="72" t="str">
        <f>B29</f>
        <v>план на січень  2014р.</v>
      </c>
      <c r="E29" s="28" t="str">
        <f>C29</f>
        <v>факт</v>
      </c>
      <c r="F29" s="71" t="str">
        <f>B29</f>
        <v>план на січень  2014р.</v>
      </c>
      <c r="G29" s="95" t="str">
        <f>C29</f>
        <v>факт</v>
      </c>
      <c r="H29" s="72" t="str">
        <f>B29</f>
        <v>план на січень  2014р.</v>
      </c>
      <c r="I29" s="28" t="str">
        <f>C29</f>
        <v>факт</v>
      </c>
      <c r="J29" s="71" t="str">
        <f>B29</f>
        <v>план на січень  2014р.</v>
      </c>
      <c r="K29" s="95" t="str">
        <f>C29</f>
        <v>факт</v>
      </c>
      <c r="L29" s="67" t="str">
        <f>D29</f>
        <v>план на січень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січень!O40</f>
        <v>0</v>
      </c>
      <c r="B30" s="73">
        <f>'[1]січень '!$E$118</f>
        <v>0</v>
      </c>
      <c r="C30" s="73">
        <f>'[1]січень '!$F$118</f>
        <v>9.87</v>
      </c>
      <c r="D30" s="74">
        <f>'[1]січень '!$E$121</f>
        <v>0</v>
      </c>
      <c r="E30" s="74">
        <f>'[1]січень '!$F$121</f>
        <v>347.83</v>
      </c>
      <c r="F30" s="75">
        <f>'[1]січень '!$E$120</f>
        <v>0</v>
      </c>
      <c r="G30" s="76">
        <f>'[1]січень '!$F$120</f>
        <v>0.037</v>
      </c>
      <c r="H30" s="76">
        <f>'[1]січень '!$E$119</f>
        <v>0</v>
      </c>
      <c r="I30" s="76">
        <f>'[1]січень '!$F$119</f>
        <v>5416.31</v>
      </c>
      <c r="J30" s="76">
        <f>'[1]січень '!$E$122</f>
        <v>0</v>
      </c>
      <c r="K30" s="96">
        <f>'[1]січень '!$F$122</f>
        <v>0</v>
      </c>
      <c r="L30" s="97">
        <f>H30+F30+D30+J30+B30</f>
        <v>0</v>
      </c>
      <c r="M30" s="77">
        <f>I30+G30+E30+K30+C30</f>
        <v>5774.0470000000005</v>
      </c>
      <c r="N30" s="78">
        <f>M30-L30</f>
        <v>5774.0470000000005</v>
      </c>
      <c r="O30" s="136">
        <f>січень!O30</f>
        <v>109199.18562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січень!Q32</f>
        <v>95373.96366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січень!Q33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січень!Q35</f>
        <v>0</v>
      </c>
    </row>
    <row r="35" spans="15:16" ht="12.75">
      <c r="O35" s="26" t="s">
        <v>48</v>
      </c>
      <c r="P35" s="84">
        <f>січень!Q34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'[1]січень '!$E$10</f>
        <v>27150</v>
      </c>
      <c r="C47" s="40">
        <f>'[1]січень '!$F$10</f>
        <v>18490.47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'[1]січень '!$E$32</f>
        <v>6400</v>
      </c>
      <c r="C48" s="18">
        <f>'[1]січень '!$F$32</f>
        <v>1576.28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'[1]січень '!$E$19</f>
        <v>100</v>
      </c>
      <c r="C49" s="17">
        <f>'[1]січень '!$F$19</f>
        <v>29.18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'[1]січень '!$E$96</f>
        <v>85</v>
      </c>
      <c r="C50" s="6">
        <f>'[1]січень '!$F$96</f>
        <v>33.13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'[1]січень '!$E$55</f>
        <v>555</v>
      </c>
      <c r="C51" s="17">
        <f>'[1]січень '!$F$54+'[1]січень '!$F$55</f>
        <v>508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'[1]січень '!$E$95</f>
        <v>630</v>
      </c>
      <c r="C52" s="17">
        <f>'[1]січень '!$F$95</f>
        <v>636.61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194.5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92.09999999999854</v>
      </c>
      <c r="C54" s="17">
        <f>C55-C47-C48-C49-C50-C51-C52-C53</f>
        <v>71.07999999999868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'[1]січень '!$E$106</f>
        <v>35262.1</v>
      </c>
      <c r="C55" s="12">
        <f>'[1]січень '!$F$106</f>
        <v>21539.25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2014-01-27T09:14:09Z</dcterms:modified>
  <cp:category/>
  <cp:version/>
  <cp:contentType/>
  <cp:contentStatus/>
</cp:coreProperties>
</file>